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fhca\Documents\"/>
    </mc:Choice>
  </mc:AlternateContent>
  <xr:revisionPtr revIDLastSave="0" documentId="13_ncr:1_{44BBDBBF-90CB-4D2D-A2B2-307609FDD71A}" xr6:coauthVersionLast="47" xr6:coauthVersionMax="47" xr10:uidLastSave="{00000000-0000-0000-0000-000000000000}"/>
  <bookViews>
    <workbookView xWindow="6090" yWindow="255" windowWidth="38730" windowHeight="20490" xr2:uid="{92F1DBD2-1FEA-404D-97C4-AD355638A080}"/>
  </bookViews>
  <sheets>
    <sheet name="Valor hor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7" i="1" l="1"/>
  <c r="B76" i="1"/>
  <c r="B72" i="1"/>
  <c r="B80" i="1"/>
  <c r="B61" i="1"/>
  <c r="B59" i="1"/>
  <c r="C47" i="1"/>
  <c r="D47" i="1" s="1"/>
  <c r="C46" i="1"/>
  <c r="C44" i="1"/>
  <c r="D44" i="1" s="1"/>
  <c r="B22" i="1"/>
  <c r="B24" i="1" s="1"/>
  <c r="C48" i="1"/>
  <c r="C45" i="1"/>
  <c r="D45" i="1" s="1"/>
  <c r="B36" i="1"/>
  <c r="B10" i="1" s="1"/>
  <c r="C49" i="1"/>
  <c r="D49" i="1" s="1"/>
  <c r="D48" i="1"/>
  <c r="D46" i="1"/>
  <c r="C15" i="1"/>
  <c r="C19" i="1" s="1"/>
  <c r="C10" i="1" l="1"/>
  <c r="B39" i="1" s="1"/>
  <c r="B63" i="1"/>
  <c r="B67" i="1" s="1"/>
  <c r="B3" i="1"/>
  <c r="C17" i="1"/>
  <c r="C16" i="1"/>
  <c r="C18" i="1"/>
  <c r="D51" i="1"/>
  <c r="A30" i="1"/>
  <c r="C20" i="1" l="1"/>
  <c r="B4" i="1" s="1"/>
  <c r="B38" i="1" s="1"/>
  <c r="B69" i="1" s="1"/>
  <c r="B73" i="1" s="1"/>
</calcChain>
</file>

<file path=xl/sharedStrings.xml><?xml version="1.0" encoding="utf-8"?>
<sst xmlns="http://schemas.openxmlformats.org/spreadsheetml/2006/main" count="68" uniqueCount="61">
  <si>
    <t>Qtde Dias Úteis:</t>
  </si>
  <si>
    <t>QUANTO COBRAR POR HORA</t>
  </si>
  <si>
    <t>Resultado Valor Hora:</t>
  </si>
  <si>
    <t>QUANTO COBRAR POR HORA COM LUCRO E IMPOSTOS?</t>
  </si>
  <si>
    <t>Qtde de Horas Mês:</t>
  </si>
  <si>
    <t>Pró-labore:</t>
  </si>
  <si>
    <t>Faixa de faturamento:</t>
  </si>
  <si>
    <t>Espectativa de Lucro</t>
  </si>
  <si>
    <t>Valor da Hora</t>
  </si>
  <si>
    <t>horas</t>
  </si>
  <si>
    <t>Elementor Pro</t>
  </si>
  <si>
    <t>Custo por Domínio</t>
  </si>
  <si>
    <t>WP Rocket</t>
  </si>
  <si>
    <t>Seo Press</t>
  </si>
  <si>
    <t>All in One Backup</t>
  </si>
  <si>
    <t>Crocoblock</t>
  </si>
  <si>
    <t>Servidor Napoleon Agency</t>
  </si>
  <si>
    <t>TOTAL GERAL BÁSICO DE FERRAMENTAS</t>
  </si>
  <si>
    <t>ALUGUEL</t>
  </si>
  <si>
    <t>ENERGIA</t>
  </si>
  <si>
    <t>AGUA</t>
  </si>
  <si>
    <t>INTERNET</t>
  </si>
  <si>
    <t>ASSINATURA SERVIÇOS WEB</t>
  </si>
  <si>
    <t>GASTOS GERAIS BÁSICOS</t>
  </si>
  <si>
    <t>TOTAL BÁSICO</t>
  </si>
  <si>
    <t>QTDE DE PROJETOS DO MÊS</t>
  </si>
  <si>
    <t>GASTOS POR PROJETO</t>
  </si>
  <si>
    <t>QUANTO COBRAR ???</t>
  </si>
  <si>
    <t xml:space="preserve">Lucro de </t>
  </si>
  <si>
    <t>CAFÉZINHO</t>
  </si>
  <si>
    <t>Horas Prospecção</t>
  </si>
  <si>
    <t>Projetos Internos</t>
  </si>
  <si>
    <t>Total de Horas Produtivas do mês</t>
  </si>
  <si>
    <t>Qtde</t>
  </si>
  <si>
    <t>Valor</t>
  </si>
  <si>
    <t>DESGASTE DO PC (CICLO DE VIDA 36 MESES)</t>
  </si>
  <si>
    <t>IMPOSTOS</t>
  </si>
  <si>
    <t>Página Obrigado</t>
  </si>
  <si>
    <t>Página Vendas</t>
  </si>
  <si>
    <t>Página Contatos</t>
  </si>
  <si>
    <t>Página Blog</t>
  </si>
  <si>
    <t>Quantidade Horas do Projeto</t>
  </si>
  <si>
    <t>Total Mensal espectativa ganhos</t>
  </si>
  <si>
    <t>ORÇAMENTO PROJETO DE ACORDO COM CUSTOS E DESPESAS</t>
  </si>
  <si>
    <t>DESPESAS FIXAS E VARIÁVEIS</t>
  </si>
  <si>
    <t>QUAIS FERRAMENTAS PREMIUMS VAI UTILIZAR?</t>
  </si>
  <si>
    <t>CUSTOS E DESPESAS POR PROJETO</t>
  </si>
  <si>
    <t>REFEIÇÕES</t>
  </si>
  <si>
    <t>Qtde Horas Dia:</t>
  </si>
  <si>
    <t>Horas Administrativas (Emissão Notas, Pagamentos, Reuniões)</t>
  </si>
  <si>
    <t>Margem Risco (Segurança)</t>
  </si>
  <si>
    <t>Página Captura/Lançamento</t>
  </si>
  <si>
    <t>Resultado Valor Hora Disponível:</t>
  </si>
  <si>
    <t>CÁLCULO DE HORAS PROJETO (DESENVOLVEDOR)</t>
  </si>
  <si>
    <t>Resultado Valor Hora Real:</t>
  </si>
  <si>
    <t>RECEITA MENSAL</t>
  </si>
  <si>
    <t>A hora real é calculada no final do mês, onde você conta todas</t>
  </si>
  <si>
    <t>as horas trabalhadas nos projetos e refaz seu custo de hora</t>
  </si>
  <si>
    <t>QTDE DE HORAS E PROJETOS</t>
  </si>
  <si>
    <t>CÁLCULO DE HORAS TOTAL (DESENVOLVEDOR)</t>
  </si>
  <si>
    <t>QUANTO COBRAR REAL (APÓS RECALCULO)???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</si>
</sst>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4" fontId="1" fillId="0" borderId="0" xfId="0" applyNumberFormat="1" applyFont="1"/>
    <xf numFmtId="9" fontId="0" fillId="0" borderId="0" xfId="0" applyNumberFormat="1"/>
    <xf numFmtId="0" fontId="0" fillId="0" borderId="0" xfId="0" applyNumberFormat="1"/>
    <xf numFmtId="0" fontId="1" fillId="0" borderId="0" xfId="0" applyNumberFormat="1" applyFont="1"/>
    <xf numFmtId="4" fontId="0" fillId="0" borderId="0" xfId="0" applyNumberFormat="1"/>
    <xf numFmtId="2" fontId="1" fillId="0" borderId="0" xfId="0" applyNumberFormat="1" applyFont="1"/>
    <xf numFmtId="0" fontId="0" fillId="0" borderId="0" xfId="0" applyFont="1"/>
    <xf numFmtId="4" fontId="0" fillId="0" borderId="0" xfId="0" applyNumberFormat="1" applyAlignment="1">
      <alignment horizontal="center"/>
    </xf>
    <xf numFmtId="0" fontId="4" fillId="0" borderId="0" xfId="0" applyFont="1"/>
    <xf numFmtId="4" fontId="4" fillId="0" borderId="0" xfId="0" applyNumberFormat="1" applyFont="1"/>
    <xf numFmtId="2" fontId="3" fillId="0" borderId="0" xfId="0" applyNumberFormat="1" applyFont="1"/>
    <xf numFmtId="0" fontId="3" fillId="0" borderId="0" xfId="0" applyFont="1"/>
    <xf numFmtId="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44999-4DAC-479A-8DB7-E6F4C04A3AB4}">
  <dimension ref="A1:D80"/>
  <sheetViews>
    <sheetView tabSelected="1" zoomScale="265" zoomScaleNormal="265" workbookViewId="0">
      <selection activeCell="D6" sqref="D6"/>
    </sheetView>
  </sheetViews>
  <sheetFormatPr defaultRowHeight="15" x14ac:dyDescent="0.25"/>
  <cols>
    <col min="1" max="1" width="56.28515625" bestFit="1" customWidth="1"/>
    <col min="3" max="3" width="9.5703125" bestFit="1" customWidth="1"/>
    <col min="4" max="4" width="17.5703125" bestFit="1" customWidth="1"/>
  </cols>
  <sheetData>
    <row r="1" spans="1:3" ht="23.25" x14ac:dyDescent="0.35">
      <c r="A1" s="2" t="s">
        <v>1</v>
      </c>
    </row>
    <row r="3" spans="1:3" x14ac:dyDescent="0.25">
      <c r="A3" s="1" t="s">
        <v>2</v>
      </c>
      <c r="B3" s="3">
        <f>B24/C15</f>
        <v>26.631818181818179</v>
      </c>
    </row>
    <row r="4" spans="1:3" x14ac:dyDescent="0.25">
      <c r="A4" s="1" t="s">
        <v>52</v>
      </c>
      <c r="B4" s="3">
        <f>B24/C20</f>
        <v>44.38636363636364</v>
      </c>
    </row>
    <row r="5" spans="1:3" x14ac:dyDescent="0.25">
      <c r="A5" s="1"/>
      <c r="B5" s="3"/>
    </row>
    <row r="6" spans="1:3" x14ac:dyDescent="0.25">
      <c r="A6" s="1"/>
      <c r="B6" s="3"/>
    </row>
    <row r="7" spans="1:3" x14ac:dyDescent="0.25">
      <c r="A7" s="14" t="s">
        <v>54</v>
      </c>
      <c r="B7" s="16"/>
      <c r="C7" s="17"/>
    </row>
    <row r="8" spans="1:3" x14ac:dyDescent="0.25">
      <c r="A8" s="17" t="s">
        <v>56</v>
      </c>
      <c r="B8" s="16"/>
      <c r="C8" s="17"/>
    </row>
    <row r="9" spans="1:3" x14ac:dyDescent="0.25">
      <c r="A9" s="17" t="s">
        <v>57</v>
      </c>
      <c r="B9" s="16"/>
      <c r="C9" s="17"/>
    </row>
    <row r="10" spans="1:3" x14ac:dyDescent="0.25">
      <c r="A10" s="14" t="s">
        <v>58</v>
      </c>
      <c r="B10" s="16">
        <f>B36*B65</f>
        <v>48</v>
      </c>
      <c r="C10" s="17">
        <f>B24/B10</f>
        <v>97.649999999999991</v>
      </c>
    </row>
    <row r="11" spans="1:3" x14ac:dyDescent="0.25">
      <c r="A11" s="1"/>
      <c r="B11" s="3"/>
    </row>
    <row r="12" spans="1:3" x14ac:dyDescent="0.25">
      <c r="A12" s="1"/>
    </row>
    <row r="13" spans="1:3" x14ac:dyDescent="0.25">
      <c r="A13" s="1" t="s">
        <v>0</v>
      </c>
      <c r="C13">
        <v>22</v>
      </c>
    </row>
    <row r="14" spans="1:3" x14ac:dyDescent="0.25">
      <c r="A14" s="1" t="s">
        <v>48</v>
      </c>
      <c r="C14">
        <v>8</v>
      </c>
    </row>
    <row r="15" spans="1:3" x14ac:dyDescent="0.25">
      <c r="A15" s="1" t="s">
        <v>4</v>
      </c>
      <c r="C15" s="1">
        <f>C14*C13</f>
        <v>176</v>
      </c>
    </row>
    <row r="16" spans="1:3" x14ac:dyDescent="0.25">
      <c r="A16" s="12" t="s">
        <v>49</v>
      </c>
      <c r="B16" s="7">
        <v>0.1</v>
      </c>
      <c r="C16">
        <f>C15*B16</f>
        <v>17.600000000000001</v>
      </c>
    </row>
    <row r="17" spans="1:3" x14ac:dyDescent="0.25">
      <c r="A17" s="12" t="s">
        <v>30</v>
      </c>
      <c r="B17" s="7">
        <v>0.05</v>
      </c>
      <c r="C17">
        <f>C15*B17</f>
        <v>8.8000000000000007</v>
      </c>
    </row>
    <row r="18" spans="1:3" x14ac:dyDescent="0.25">
      <c r="A18" s="12" t="s">
        <v>50</v>
      </c>
      <c r="B18" s="7">
        <v>0.1</v>
      </c>
      <c r="C18">
        <f>C15*B18</f>
        <v>17.600000000000001</v>
      </c>
    </row>
    <row r="19" spans="1:3" x14ac:dyDescent="0.25">
      <c r="A19" s="12" t="s">
        <v>31</v>
      </c>
      <c r="B19" s="7">
        <v>0.15</v>
      </c>
      <c r="C19">
        <f>C15*B19</f>
        <v>26.4</v>
      </c>
    </row>
    <row r="20" spans="1:3" x14ac:dyDescent="0.25">
      <c r="A20" s="1" t="s">
        <v>32</v>
      </c>
      <c r="B20" s="7"/>
      <c r="C20">
        <f>C15-C16-C17-C18-C19</f>
        <v>105.6</v>
      </c>
    </row>
    <row r="22" spans="1:3" x14ac:dyDescent="0.25">
      <c r="A22" s="1" t="s">
        <v>5</v>
      </c>
      <c r="B22" s="10">
        <f>1302*3</f>
        <v>3906</v>
      </c>
    </row>
    <row r="23" spans="1:3" x14ac:dyDescent="0.25">
      <c r="A23" s="1" t="s">
        <v>7</v>
      </c>
      <c r="B23">
        <v>0.2</v>
      </c>
    </row>
    <row r="24" spans="1:3" x14ac:dyDescent="0.25">
      <c r="A24" s="1" t="s">
        <v>42</v>
      </c>
      <c r="B24" s="10">
        <f>B22*(1+B23)</f>
        <v>4687.2</v>
      </c>
    </row>
    <row r="26" spans="1:3" x14ac:dyDescent="0.25">
      <c r="A26" s="1" t="s">
        <v>3</v>
      </c>
      <c r="C26" s="3"/>
    </row>
    <row r="27" spans="1:3" x14ac:dyDescent="0.25">
      <c r="A27" s="1" t="s">
        <v>6</v>
      </c>
      <c r="B27">
        <v>0.16</v>
      </c>
      <c r="C27" s="3"/>
    </row>
    <row r="28" spans="1:3" x14ac:dyDescent="0.25">
      <c r="C28" s="3"/>
    </row>
    <row r="29" spans="1:3" x14ac:dyDescent="0.25">
      <c r="A29" s="1" t="s">
        <v>43</v>
      </c>
    </row>
    <row r="30" spans="1:3" x14ac:dyDescent="0.25">
      <c r="A30" s="3">
        <f>C26/(1- B27 - B23)</f>
        <v>0</v>
      </c>
      <c r="B30" s="1" t="s">
        <v>8</v>
      </c>
    </row>
    <row r="31" spans="1:3" x14ac:dyDescent="0.25">
      <c r="A31" t="s">
        <v>51</v>
      </c>
      <c r="B31" s="8">
        <v>6</v>
      </c>
      <c r="C31" t="s">
        <v>9</v>
      </c>
    </row>
    <row r="32" spans="1:3" x14ac:dyDescent="0.25">
      <c r="A32" t="s">
        <v>37</v>
      </c>
      <c r="B32" s="8">
        <v>2</v>
      </c>
      <c r="C32" t="s">
        <v>9</v>
      </c>
    </row>
    <row r="33" spans="1:4" x14ac:dyDescent="0.25">
      <c r="A33" t="s">
        <v>38</v>
      </c>
      <c r="B33" s="8">
        <v>0</v>
      </c>
      <c r="C33" t="s">
        <v>9</v>
      </c>
    </row>
    <row r="34" spans="1:4" x14ac:dyDescent="0.25">
      <c r="A34" t="s">
        <v>39</v>
      </c>
      <c r="B34" s="8">
        <v>0</v>
      </c>
      <c r="C34" t="s">
        <v>9</v>
      </c>
    </row>
    <row r="35" spans="1:4" x14ac:dyDescent="0.25">
      <c r="A35" t="s">
        <v>40</v>
      </c>
      <c r="B35" s="8">
        <v>4</v>
      </c>
      <c r="C35" t="s">
        <v>9</v>
      </c>
    </row>
    <row r="36" spans="1:4" x14ac:dyDescent="0.25">
      <c r="A36" s="1" t="s">
        <v>41</v>
      </c>
      <c r="B36" s="9">
        <f>SUM(B31:B35)</f>
        <v>12</v>
      </c>
      <c r="C36" t="s">
        <v>9</v>
      </c>
    </row>
    <row r="37" spans="1:4" x14ac:dyDescent="0.25">
      <c r="A37" s="1"/>
      <c r="B37" s="9"/>
    </row>
    <row r="38" spans="1:4" x14ac:dyDescent="0.25">
      <c r="A38" s="1" t="s">
        <v>53</v>
      </c>
      <c r="B38" s="11">
        <f>B4*B36</f>
        <v>532.63636363636374</v>
      </c>
    </row>
    <row r="39" spans="1:4" x14ac:dyDescent="0.25">
      <c r="A39" s="14" t="s">
        <v>59</v>
      </c>
      <c r="B39" s="15">
        <f>C10*B36</f>
        <v>1171.8</v>
      </c>
    </row>
    <row r="40" spans="1:4" x14ac:dyDescent="0.25">
      <c r="A40" s="3"/>
    </row>
    <row r="41" spans="1:4" x14ac:dyDescent="0.25">
      <c r="A41" s="11" t="s">
        <v>44</v>
      </c>
    </row>
    <row r="42" spans="1:4" x14ac:dyDescent="0.25">
      <c r="A42" s="12" t="s">
        <v>45</v>
      </c>
    </row>
    <row r="43" spans="1:4" x14ac:dyDescent="0.25">
      <c r="B43" s="4" t="s">
        <v>33</v>
      </c>
      <c r="C43" s="4" t="s">
        <v>34</v>
      </c>
      <c r="D43" s="4" t="s">
        <v>11</v>
      </c>
    </row>
    <row r="44" spans="1:4" x14ac:dyDescent="0.25">
      <c r="A44" t="s">
        <v>10</v>
      </c>
      <c r="B44" s="4">
        <v>50</v>
      </c>
      <c r="C44" s="13">
        <f>399*6</f>
        <v>2394</v>
      </c>
      <c r="D44" s="5">
        <f t="shared" ref="D44:D49" si="0">C44/B44</f>
        <v>47.88</v>
      </c>
    </row>
    <row r="45" spans="1:4" x14ac:dyDescent="0.25">
      <c r="A45" t="s">
        <v>12</v>
      </c>
      <c r="B45" s="4">
        <v>50</v>
      </c>
      <c r="C45" s="13">
        <f>299*6</f>
        <v>1794</v>
      </c>
      <c r="D45" s="5">
        <f t="shared" si="0"/>
        <v>35.880000000000003</v>
      </c>
    </row>
    <row r="46" spans="1:4" x14ac:dyDescent="0.25">
      <c r="A46" t="s">
        <v>13</v>
      </c>
      <c r="B46" s="4">
        <v>50</v>
      </c>
      <c r="C46" s="13">
        <f>49*6</f>
        <v>294</v>
      </c>
      <c r="D46" s="5">
        <f t="shared" si="0"/>
        <v>5.88</v>
      </c>
    </row>
    <row r="47" spans="1:4" x14ac:dyDescent="0.25">
      <c r="A47" t="s">
        <v>14</v>
      </c>
      <c r="B47" s="4">
        <v>50</v>
      </c>
      <c r="C47" s="13">
        <f>99*6</f>
        <v>594</v>
      </c>
      <c r="D47" s="5">
        <f t="shared" si="0"/>
        <v>11.88</v>
      </c>
    </row>
    <row r="48" spans="1:4" x14ac:dyDescent="0.25">
      <c r="A48" t="s">
        <v>15</v>
      </c>
      <c r="B48" s="4">
        <v>50</v>
      </c>
      <c r="C48" s="13">
        <f>399*6</f>
        <v>2394</v>
      </c>
      <c r="D48" s="5">
        <f t="shared" si="0"/>
        <v>47.88</v>
      </c>
    </row>
    <row r="49" spans="1:4" x14ac:dyDescent="0.25">
      <c r="A49" t="s">
        <v>16</v>
      </c>
      <c r="B49" s="4">
        <v>50</v>
      </c>
      <c r="C49" s="13">
        <f>235*12</f>
        <v>2820</v>
      </c>
      <c r="D49" s="5">
        <f t="shared" si="0"/>
        <v>56.4</v>
      </c>
    </row>
    <row r="51" spans="1:4" x14ac:dyDescent="0.25">
      <c r="A51" s="1" t="s">
        <v>17</v>
      </c>
      <c r="D51" s="5">
        <f>D44+D45+D46+D47+D48+D49</f>
        <v>205.8</v>
      </c>
    </row>
    <row r="53" spans="1:4" x14ac:dyDescent="0.25">
      <c r="A53" s="1" t="s">
        <v>23</v>
      </c>
    </row>
    <row r="54" spans="1:4" x14ac:dyDescent="0.25">
      <c r="A54" t="s">
        <v>18</v>
      </c>
      <c r="B54" s="3">
        <v>300</v>
      </c>
    </row>
    <row r="55" spans="1:4" x14ac:dyDescent="0.25">
      <c r="A55" t="s">
        <v>19</v>
      </c>
      <c r="B55" s="3">
        <v>80</v>
      </c>
    </row>
    <row r="56" spans="1:4" x14ac:dyDescent="0.25">
      <c r="A56" t="s">
        <v>20</v>
      </c>
      <c r="B56" s="3">
        <v>30</v>
      </c>
    </row>
    <row r="57" spans="1:4" x14ac:dyDescent="0.25">
      <c r="A57" t="s">
        <v>21</v>
      </c>
      <c r="B57" s="3">
        <v>109.9</v>
      </c>
    </row>
    <row r="58" spans="1:4" x14ac:dyDescent="0.25">
      <c r="A58" t="s">
        <v>22</v>
      </c>
      <c r="B58" s="3">
        <v>100</v>
      </c>
    </row>
    <row r="59" spans="1:4" x14ac:dyDescent="0.25">
      <c r="A59" t="s">
        <v>47</v>
      </c>
      <c r="B59" s="3">
        <f>15*C13</f>
        <v>330</v>
      </c>
    </row>
    <row r="60" spans="1:4" x14ac:dyDescent="0.25">
      <c r="A60" t="s">
        <v>29</v>
      </c>
      <c r="B60" s="3">
        <v>100</v>
      </c>
    </row>
    <row r="61" spans="1:4" x14ac:dyDescent="0.25">
      <c r="A61" t="s">
        <v>35</v>
      </c>
      <c r="B61" s="3">
        <f>14000/36</f>
        <v>388.88888888888891</v>
      </c>
    </row>
    <row r="63" spans="1:4" x14ac:dyDescent="0.25">
      <c r="A63" s="1" t="s">
        <v>24</v>
      </c>
      <c r="B63" s="6">
        <f>SUM(B54:B61)</f>
        <v>1438.788888888889</v>
      </c>
    </row>
    <row r="65" spans="1:2" x14ac:dyDescent="0.25">
      <c r="A65" t="s">
        <v>25</v>
      </c>
      <c r="B65">
        <v>4</v>
      </c>
    </row>
    <row r="67" spans="1:2" x14ac:dyDescent="0.25">
      <c r="A67" t="s">
        <v>26</v>
      </c>
      <c r="B67">
        <f>B63/B65</f>
        <v>359.69722222222225</v>
      </c>
    </row>
    <row r="69" spans="1:2" x14ac:dyDescent="0.25">
      <c r="A69" t="s">
        <v>46</v>
      </c>
      <c r="B69" s="10">
        <f>B38+D51+B67</f>
        <v>1098.133585858586</v>
      </c>
    </row>
    <row r="70" spans="1:2" x14ac:dyDescent="0.25">
      <c r="B70" s="3"/>
    </row>
    <row r="71" spans="1:2" x14ac:dyDescent="0.25">
      <c r="A71" t="s">
        <v>27</v>
      </c>
      <c r="B71" s="10">
        <v>1500</v>
      </c>
    </row>
    <row r="72" spans="1:2" x14ac:dyDescent="0.25">
      <c r="A72" t="s">
        <v>36</v>
      </c>
      <c r="B72">
        <f>B71*B27</f>
        <v>240</v>
      </c>
    </row>
    <row r="73" spans="1:2" x14ac:dyDescent="0.25">
      <c r="A73" t="s">
        <v>28</v>
      </c>
      <c r="B73" s="3">
        <f>B71-B72-B69</f>
        <v>161.866414141414</v>
      </c>
    </row>
    <row r="74" spans="1:2" x14ac:dyDescent="0.25">
      <c r="B74" s="3"/>
    </row>
    <row r="75" spans="1:2" x14ac:dyDescent="0.25">
      <c r="A75" s="17" t="s">
        <v>60</v>
      </c>
      <c r="B75" s="18">
        <v>1737.3</v>
      </c>
    </row>
    <row r="76" spans="1:2" x14ac:dyDescent="0.25">
      <c r="A76" s="17" t="s">
        <v>36</v>
      </c>
      <c r="B76" s="17">
        <f>B75*B27</f>
        <v>277.96800000000002</v>
      </c>
    </row>
    <row r="77" spans="1:2" x14ac:dyDescent="0.25">
      <c r="A77" s="17" t="s">
        <v>28</v>
      </c>
      <c r="B77" s="16">
        <f>B75-B39-D51-B67</f>
        <v>2.7777777777373558E-3</v>
      </c>
    </row>
    <row r="78" spans="1:2" x14ac:dyDescent="0.25">
      <c r="B78" s="3"/>
    </row>
    <row r="80" spans="1:2" x14ac:dyDescent="0.25">
      <c r="A80" t="s">
        <v>55</v>
      </c>
      <c r="B80" s="10">
        <f>B71*B65</f>
        <v>6000</v>
      </c>
    </row>
  </sheetData>
  <pageMargins left="0.511811024" right="0.511811024" top="0.78740157499999996" bottom="0.78740157499999996" header="0.31496062000000002" footer="0.31496062000000002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Valor hora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Cardoso</dc:creator>
  <cp:lastModifiedBy>Fernando Cardoso</cp:lastModifiedBy>
  <dcterms:created xsi:type="dcterms:W3CDTF">2023-02-28T02:35:00Z</dcterms:created>
  <dcterms:modified xsi:type="dcterms:W3CDTF">2023-02-28T11:16:51Z</dcterms:modified>
</cp:coreProperties>
</file>